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80" windowWidth="19280" windowHeight="9360" activeTab="1"/>
  </bookViews>
  <sheets>
    <sheet name="Angabe" sheetId="1" r:id="rId1"/>
    <sheet name="Lös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<sst xmlns="http://schemas.openxmlformats.org/spreadsheetml/2006/main" count="101" uniqueCount="48">
  <si>
    <t>Kostenart</t>
  </si>
  <si>
    <t>Hauptkostenstellen</t>
  </si>
  <si>
    <t>Küche</t>
  </si>
  <si>
    <t>Keller</t>
  </si>
  <si>
    <t>Restau-rant</t>
  </si>
  <si>
    <t>Logis</t>
  </si>
  <si>
    <t>WES Lebensmittel, Getränke</t>
  </si>
  <si>
    <t>Summe Gemeinkosten</t>
  </si>
  <si>
    <t>Umlage Verwaltung</t>
  </si>
  <si>
    <t>Hilfskosten-stelle</t>
  </si>
  <si>
    <t>Verwaltung</t>
  </si>
  <si>
    <t>Summe Gemeinkosten 2</t>
  </si>
  <si>
    <t>Zuschlagsbasen</t>
  </si>
  <si>
    <t>Zuschlagssätze / Selbstkosten</t>
  </si>
  <si>
    <t>Gesamt-kosten</t>
  </si>
  <si>
    <t xml:space="preserve">   </t>
  </si>
  <si>
    <t>3. NRA</t>
  </si>
  <si>
    <t>WES</t>
  </si>
  <si>
    <t>GK</t>
  </si>
  <si>
    <t>SK</t>
  </si>
  <si>
    <t>Gewinn</t>
  </si>
  <si>
    <t>Grundpreis</t>
  </si>
  <si>
    <t>Speisen</t>
  </si>
  <si>
    <t>Getränke</t>
  </si>
  <si>
    <t>NRA in %</t>
  </si>
  <si>
    <t>4. Nächtigung</t>
  </si>
  <si>
    <t>Ust</t>
  </si>
  <si>
    <t>ZS</t>
  </si>
  <si>
    <t>Ortstaxe</t>
  </si>
  <si>
    <t>Nächtigungspreis</t>
  </si>
  <si>
    <t>NRA</t>
  </si>
  <si>
    <t>BG</t>
  </si>
  <si>
    <t>Abgabepreis</t>
  </si>
  <si>
    <t>6. NRA Cocktail</t>
  </si>
  <si>
    <t>Hotel 3 Königshof</t>
  </si>
  <si>
    <t>1. Legen Sie die Hilfskostenstelle Verwaltung im Verhältnis 10:10:20:60 auf die anderen Kostenstellen um.</t>
  </si>
  <si>
    <t>2. Ermitteln Sie die Zuschlagssätze bzw. die Selbstkosten (5000 Nächtigungen).</t>
  </si>
  <si>
    <t>NRA in €</t>
  </si>
  <si>
    <t>AB Hotel 3 Königshof</t>
  </si>
  <si>
    <t>3. Ermitteln Sie den Nettorohaufschlag in € und % für Speisen (30 % Gewinn) und Getränke (40 % Gewinn).</t>
  </si>
  <si>
    <t>4. Berechnen Sie den Preis für eine Nächtigung (Gewinnzuschlag 20 %, Ortstaxe 1,00 EUR).</t>
  </si>
  <si>
    <t>6. Wie hoch ist der NRA bei einem Cocktail mit einem Verkaufspreis von 7,50 EUR und einem Wareneinsatz von 1,50 EUR?</t>
  </si>
  <si>
    <t>5.a Verkaufspreis Hauptspeise</t>
  </si>
  <si>
    <t>5.b WES Speise</t>
  </si>
  <si>
    <t>5.c NRA Speise</t>
  </si>
  <si>
    <t>5.a Wie hoch ist der Verkaufspreis für eine Hauptspeise bei einem Wareneinsatz von EUR 2,50 (BG 15 %)?</t>
  </si>
  <si>
    <t>5.b Wie hoch darf der Wareneinsatz maximal sein, wenn für eine Speise aus Konkurrenzgründen nur 9,50 verlangt werden können?</t>
  </si>
  <si>
    <t>5.c Wie hoch ist der NRA für eine Speise, wenn diese bei einem WES von 2,40 EUR nur zu 7,20 EUR verkauft werden kann?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</si>
</sst>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#,##0\ &quot;N.&quot;"/>
    <numFmt numFmtId="178" formatCode="#,##0.00_ ;\-#,##0.00\ "/>
    <numFmt numFmtId="179" formatCode="0.0%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"/>
      <family val="0"/>
    </font>
    <font>
      <sz val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0" fontId="0" fillId="0" borderId="0" xfId="50" applyNumberFormat="1" applyFont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0" fontId="1" fillId="0" borderId="10" xfId="0" applyFont="1" applyFill="1" applyBorder="1" applyAlignment="1">
      <alignment vertical="top" wrapText="1"/>
    </xf>
    <xf numFmtId="176" fontId="1" fillId="0" borderId="10" xfId="0" applyNumberFormat="1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7" fontId="1" fillId="0" borderId="10" xfId="0" applyNumberFormat="1" applyFont="1" applyFill="1" applyBorder="1" applyAlignment="1">
      <alignment horizontal="right" vertical="top" wrapText="1"/>
    </xf>
    <xf numFmtId="10" fontId="0" fillId="34" borderId="10" xfId="0" applyNumberFormat="1" applyFill="1" applyBorder="1" applyAlignment="1">
      <alignment/>
    </xf>
    <xf numFmtId="44" fontId="0" fillId="34" borderId="10" xfId="46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0" fontId="0" fillId="34" borderId="0" xfId="50" applyNumberFormat="1" applyFont="1" applyFill="1" applyAlignment="1">
      <alignment/>
    </xf>
    <xf numFmtId="9" fontId="0" fillId="0" borderId="0" xfId="5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176" fontId="22" fillId="0" borderId="10" xfId="0" applyNumberFormat="1" applyFont="1" applyFill="1" applyBorder="1" applyAlignment="1">
      <alignment horizontal="right" vertical="top" wrapText="1"/>
    </xf>
    <xf numFmtId="176" fontId="22" fillId="0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/>
    </xf>
    <xf numFmtId="176" fontId="23" fillId="0" borderId="10" xfId="0" applyNumberFormat="1" applyFont="1" applyBorder="1" applyAlignment="1">
      <alignment/>
    </xf>
    <xf numFmtId="177" fontId="22" fillId="0" borderId="10" xfId="0" applyNumberFormat="1" applyFont="1" applyFill="1" applyBorder="1" applyAlignment="1">
      <alignment horizontal="right" vertical="top" wrapText="1"/>
    </xf>
    <xf numFmtId="10" fontId="23" fillId="34" borderId="10" xfId="0" applyNumberFormat="1" applyFont="1" applyFill="1" applyBorder="1" applyAlignment="1">
      <alignment/>
    </xf>
    <xf numFmtId="44" fontId="23" fillId="34" borderId="10" xfId="46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inweis" xfId="48"/>
    <cellStyle name="Neutral" xfId="49"/>
    <cellStyle name="Percent" xfId="50"/>
    <cellStyle name="Schlecht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238125</xdr:rowOff>
    </xdr:from>
    <xdr:to>
      <xdr:col>6</xdr:col>
      <xdr:colOff>57150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5486400" y="390525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352425</xdr:colOff>
      <xdr:row>1</xdr:row>
      <xdr:rowOff>390525</xdr:rowOff>
    </xdr:from>
    <xdr:to>
      <xdr:col>6</xdr:col>
      <xdr:colOff>200025</xdr:colOff>
      <xdr:row>1</xdr:row>
      <xdr:rowOff>390525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5629275" y="542925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219075</xdr:rowOff>
    </xdr:from>
    <xdr:to>
      <xdr:col>0</xdr:col>
      <xdr:colOff>771525</xdr:colOff>
      <xdr:row>1</xdr:row>
      <xdr:rowOff>533400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285750" y="371475"/>
          <a:ext cx="4857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533400</xdr:rowOff>
    </xdr:from>
    <xdr:to>
      <xdr:col>0</xdr:col>
      <xdr:colOff>561975</xdr:colOff>
      <xdr:row>1</xdr:row>
      <xdr:rowOff>847725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76200" y="685800"/>
          <a:ext cx="4857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581025</xdr:colOff>
      <xdr:row>1</xdr:row>
      <xdr:rowOff>552450</xdr:rowOff>
    </xdr:from>
    <xdr:to>
      <xdr:col>0</xdr:col>
      <xdr:colOff>1066800</xdr:colOff>
      <xdr:row>1</xdr:row>
      <xdr:rowOff>866775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581025" y="704850"/>
          <a:ext cx="4857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85725</xdr:rowOff>
    </xdr:from>
    <xdr:to>
      <xdr:col>5</xdr:col>
      <xdr:colOff>552450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4838700" y="85725"/>
          <a:ext cx="4857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238125</xdr:rowOff>
    </xdr:from>
    <xdr:to>
      <xdr:col>6</xdr:col>
      <xdr:colOff>57150</xdr:colOff>
      <xdr:row>0</xdr:row>
      <xdr:rowOff>552450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4972050" y="238125"/>
          <a:ext cx="4857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333375</xdr:colOff>
      <xdr:row>0</xdr:row>
      <xdr:rowOff>390525</xdr:rowOff>
    </xdr:from>
    <xdr:to>
      <xdr:col>6</xdr:col>
      <xdr:colOff>200025</xdr:colOff>
      <xdr:row>1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5105400" y="390525"/>
          <a:ext cx="4953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I2" sqref="I2"/>
    </sheetView>
  </sheetViews>
  <sheetFormatPr defaultColWidth="11.421875" defaultRowHeight="12.75"/>
  <cols>
    <col min="1" max="1" width="33.421875" style="0" customWidth="1"/>
  </cols>
  <sheetData>
    <row r="1" ht="12">
      <c r="A1" s="21" t="s">
        <v>38</v>
      </c>
    </row>
    <row r="2" spans="1:7" ht="85.5" customHeight="1">
      <c r="A2" s="23" t="s">
        <v>34</v>
      </c>
      <c r="B2" s="23"/>
      <c r="C2" s="23"/>
      <c r="D2" s="23"/>
      <c r="E2" s="23"/>
      <c r="F2" s="23"/>
      <c r="G2" s="23"/>
    </row>
    <row r="4" spans="1:7" ht="24">
      <c r="A4" s="24" t="s">
        <v>0</v>
      </c>
      <c r="B4" s="26" t="s">
        <v>14</v>
      </c>
      <c r="C4" s="17" t="s">
        <v>9</v>
      </c>
      <c r="D4" s="26" t="s">
        <v>1</v>
      </c>
      <c r="E4" s="26"/>
      <c r="F4" s="26"/>
      <c r="G4" s="26"/>
    </row>
    <row r="5" spans="1:7" ht="12">
      <c r="A5" s="25"/>
      <c r="B5" s="26"/>
      <c r="C5" s="16" t="s">
        <v>10</v>
      </c>
      <c r="D5" s="16" t="s">
        <v>2</v>
      </c>
      <c r="E5" s="16" t="s">
        <v>3</v>
      </c>
      <c r="F5" s="16" t="s">
        <v>4</v>
      </c>
      <c r="G5" s="16" t="s">
        <v>5</v>
      </c>
    </row>
    <row r="6" spans="1:7" ht="22.5" customHeight="1">
      <c r="A6" s="28" t="s">
        <v>6</v>
      </c>
      <c r="B6" s="29">
        <v>130</v>
      </c>
      <c r="C6" s="29"/>
      <c r="D6" s="29">
        <v>100</v>
      </c>
      <c r="E6" s="29">
        <v>35</v>
      </c>
      <c r="F6" s="29">
        <f>D6+E6</f>
        <v>135</v>
      </c>
      <c r="G6" s="29"/>
    </row>
    <row r="7" spans="1:7" ht="22.5" customHeight="1">
      <c r="A7" s="28" t="s">
        <v>7</v>
      </c>
      <c r="B7" s="29">
        <f>SUM(C7:G7)</f>
        <v>500</v>
      </c>
      <c r="C7" s="29">
        <v>50</v>
      </c>
      <c r="D7" s="29">
        <v>90</v>
      </c>
      <c r="E7" s="29">
        <v>30</v>
      </c>
      <c r="F7" s="29">
        <v>80</v>
      </c>
      <c r="G7" s="29">
        <v>250</v>
      </c>
    </row>
    <row r="8" spans="1:11" ht="22.5" customHeight="1">
      <c r="A8" s="28" t="s">
        <v>8</v>
      </c>
      <c r="B8" s="30"/>
      <c r="C8" s="29"/>
      <c r="D8" s="29"/>
      <c r="E8" s="29"/>
      <c r="F8" s="29"/>
      <c r="G8" s="29"/>
      <c r="H8" s="20"/>
      <c r="I8" s="20"/>
      <c r="J8" s="20"/>
      <c r="K8" s="20"/>
    </row>
    <row r="9" spans="1:7" ht="22.5" customHeight="1">
      <c r="A9" s="28" t="s">
        <v>11</v>
      </c>
      <c r="B9" s="31"/>
      <c r="C9" s="31"/>
      <c r="D9" s="32"/>
      <c r="E9" s="32"/>
      <c r="F9" s="32"/>
      <c r="G9" s="32"/>
    </row>
    <row r="10" spans="1:7" ht="22.5" customHeight="1">
      <c r="A10" s="28" t="s">
        <v>12</v>
      </c>
      <c r="B10" s="31"/>
      <c r="C10" s="31"/>
      <c r="D10" s="32"/>
      <c r="E10" s="32"/>
      <c r="F10" s="32"/>
      <c r="G10" s="33"/>
    </row>
    <row r="11" spans="1:7" ht="22.5" customHeight="1">
      <c r="A11" s="28" t="s">
        <v>13</v>
      </c>
      <c r="B11" s="31"/>
      <c r="C11" s="31"/>
      <c r="D11" s="34"/>
      <c r="E11" s="34"/>
      <c r="F11" s="34"/>
      <c r="G11" s="35"/>
    </row>
    <row r="14" spans="1:7" ht="12" customHeight="1">
      <c r="A14" s="27" t="s">
        <v>35</v>
      </c>
      <c r="B14" s="27"/>
      <c r="C14" s="27"/>
      <c r="D14" s="27"/>
      <c r="E14" s="27"/>
      <c r="F14" s="27"/>
      <c r="G14" s="27"/>
    </row>
    <row r="16" ht="12">
      <c r="A16" t="s">
        <v>36</v>
      </c>
    </row>
    <row r="17" ht="12">
      <c r="A17" t="s">
        <v>15</v>
      </c>
    </row>
    <row r="18" ht="12">
      <c r="A18" t="s">
        <v>39</v>
      </c>
    </row>
    <row r="20" ht="12">
      <c r="A20" t="s">
        <v>40</v>
      </c>
    </row>
    <row r="22" ht="12">
      <c r="A22" t="s">
        <v>45</v>
      </c>
    </row>
    <row r="23" ht="12">
      <c r="A23" t="s">
        <v>46</v>
      </c>
    </row>
    <row r="24" ht="12">
      <c r="A24" t="s">
        <v>47</v>
      </c>
    </row>
    <row r="26" ht="12">
      <c r="A26" t="s">
        <v>41</v>
      </c>
    </row>
  </sheetData>
  <sheetProtection/>
  <mergeCells count="5">
    <mergeCell ref="A2:G2"/>
    <mergeCell ref="A4:A5"/>
    <mergeCell ref="B4:B5"/>
    <mergeCell ref="D4:G4"/>
    <mergeCell ref="A14:G14"/>
  </mergeCells>
  <printOptions/>
  <pageMargins left="0.7500000000000001" right="0.7500000000000001" top="1" bottom="1" header="0.49" footer="0.49"/>
  <pageSetup fitToHeight="1" fitToWidth="1" orientation="portrait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C61" sqref="C61"/>
    </sheetView>
  </sheetViews>
  <sheetFormatPr defaultColWidth="11.421875" defaultRowHeight="12.75"/>
  <cols>
    <col min="1" max="1" width="25.8515625" style="0" customWidth="1"/>
    <col min="6" max="6" width="9.421875" style="0" customWidth="1"/>
  </cols>
  <sheetData>
    <row r="1" spans="1:7" ht="49.5" customHeight="1">
      <c r="A1" s="23" t="s">
        <v>34</v>
      </c>
      <c r="B1" s="23"/>
      <c r="C1" s="23"/>
      <c r="D1" s="23"/>
      <c r="E1" s="23"/>
      <c r="F1" s="23"/>
      <c r="G1" s="23"/>
    </row>
    <row r="3" spans="1:7" ht="24">
      <c r="A3" s="24" t="s">
        <v>0</v>
      </c>
      <c r="B3" s="26" t="s">
        <v>14</v>
      </c>
      <c r="C3" s="17" t="s">
        <v>9</v>
      </c>
      <c r="D3" s="26" t="s">
        <v>1</v>
      </c>
      <c r="E3" s="26"/>
      <c r="F3" s="26"/>
      <c r="G3" s="26"/>
    </row>
    <row r="4" spans="1:7" ht="24">
      <c r="A4" s="25"/>
      <c r="B4" s="26"/>
      <c r="C4" s="16" t="s">
        <v>10</v>
      </c>
      <c r="D4" s="16" t="s">
        <v>2</v>
      </c>
      <c r="E4" s="16" t="s">
        <v>3</v>
      </c>
      <c r="F4" s="16" t="s">
        <v>4</v>
      </c>
      <c r="G4" s="16" t="s">
        <v>5</v>
      </c>
    </row>
    <row r="5" spans="1:7" ht="12">
      <c r="A5" s="8" t="s">
        <v>6</v>
      </c>
      <c r="B5" s="9">
        <v>130</v>
      </c>
      <c r="C5" s="9"/>
      <c r="D5" s="9">
        <v>100</v>
      </c>
      <c r="E5" s="9">
        <v>35</v>
      </c>
      <c r="F5" s="9">
        <f>D5+E5</f>
        <v>135</v>
      </c>
      <c r="G5" s="9"/>
    </row>
    <row r="6" spans="1:8" ht="12">
      <c r="A6" s="8" t="s">
        <v>7</v>
      </c>
      <c r="B6" s="9">
        <f>SUM(C6:G6)</f>
        <v>500</v>
      </c>
      <c r="C6" s="9">
        <v>50</v>
      </c>
      <c r="D6" s="9">
        <v>90</v>
      </c>
      <c r="E6" s="9">
        <v>30</v>
      </c>
      <c r="F6" s="9">
        <v>80</v>
      </c>
      <c r="G6" s="9">
        <v>250</v>
      </c>
      <c r="H6" s="22">
        <f>SUM(C6:G6)</f>
        <v>500</v>
      </c>
    </row>
    <row r="7" spans="1:12" ht="12">
      <c r="A7" s="8" t="s">
        <v>8</v>
      </c>
      <c r="B7" s="10"/>
      <c r="C7" s="9">
        <f>-C6</f>
        <v>-50</v>
      </c>
      <c r="D7" s="9">
        <v>5</v>
      </c>
      <c r="E7" s="9">
        <v>5</v>
      </c>
      <c r="F7" s="9">
        <v>10</v>
      </c>
      <c r="G7" s="9">
        <v>30</v>
      </c>
      <c r="H7" s="22">
        <f>SUM(C7:G7)</f>
        <v>0</v>
      </c>
      <c r="I7" s="20"/>
      <c r="J7" s="20"/>
      <c r="K7" s="20"/>
      <c r="L7" s="20"/>
    </row>
    <row r="8" spans="1:8" ht="12">
      <c r="A8" s="8" t="s">
        <v>11</v>
      </c>
      <c r="B8" s="11"/>
      <c r="C8" s="11"/>
      <c r="D8" s="12">
        <f>SUM(D6:D7)</f>
        <v>95</v>
      </c>
      <c r="E8" s="12">
        <f>SUM(E6:E7)</f>
        <v>35</v>
      </c>
      <c r="F8" s="12">
        <f>SUM(F6:F7)</f>
        <v>90</v>
      </c>
      <c r="G8" s="12">
        <f>SUM(G6:G7)</f>
        <v>280</v>
      </c>
      <c r="H8" s="22">
        <f>SUM(C8:G8)</f>
        <v>500</v>
      </c>
    </row>
    <row r="9" spans="1:8" ht="12">
      <c r="A9" s="8" t="s">
        <v>12</v>
      </c>
      <c r="B9" s="11"/>
      <c r="C9" s="11"/>
      <c r="D9" s="12">
        <f>D5</f>
        <v>100</v>
      </c>
      <c r="E9" s="12">
        <f>E5</f>
        <v>35</v>
      </c>
      <c r="F9" s="12">
        <f>F5</f>
        <v>135</v>
      </c>
      <c r="G9" s="13">
        <v>5000</v>
      </c>
      <c r="H9" s="22">
        <f>SUM(C9:G9)</f>
        <v>5270</v>
      </c>
    </row>
    <row r="10" spans="1:7" ht="12">
      <c r="A10" s="8" t="s">
        <v>13</v>
      </c>
      <c r="B10" s="11"/>
      <c r="C10" s="11"/>
      <c r="D10" s="14">
        <f>D8/D9</f>
        <v>0.95</v>
      </c>
      <c r="E10" s="14">
        <f>E8/E9</f>
        <v>1</v>
      </c>
      <c r="F10" s="14">
        <f>F8/F9</f>
        <v>0.6666666666666666</v>
      </c>
      <c r="G10" s="15">
        <f>G8*1000/G9</f>
        <v>56</v>
      </c>
    </row>
    <row r="13" spans="1:7" ht="12">
      <c r="A13" s="27" t="s">
        <v>35</v>
      </c>
      <c r="B13" s="27"/>
      <c r="C13" s="27"/>
      <c r="D13" s="27"/>
      <c r="E13" s="27"/>
      <c r="F13" s="27"/>
      <c r="G13" s="27"/>
    </row>
    <row r="15" ht="12">
      <c r="A15" t="s">
        <v>36</v>
      </c>
    </row>
    <row r="16" ht="12">
      <c r="A16" t="s">
        <v>15</v>
      </c>
    </row>
    <row r="17" ht="12">
      <c r="A17" t="s">
        <v>39</v>
      </c>
    </row>
    <row r="19" ht="12">
      <c r="A19" t="s">
        <v>40</v>
      </c>
    </row>
    <row r="21" ht="12">
      <c r="A21" t="s">
        <v>45</v>
      </c>
    </row>
    <row r="22" ht="12">
      <c r="A22" t="s">
        <v>46</v>
      </c>
    </row>
    <row r="23" ht="12">
      <c r="A23" t="s">
        <v>47</v>
      </c>
    </row>
    <row r="25" ht="12">
      <c r="A25" t="s">
        <v>41</v>
      </c>
    </row>
    <row r="27" ht="12">
      <c r="A27" s="2" t="s">
        <v>16</v>
      </c>
    </row>
    <row r="29" spans="3:5" ht="12">
      <c r="C29" t="s">
        <v>22</v>
      </c>
      <c r="E29" t="s">
        <v>23</v>
      </c>
    </row>
    <row r="30" spans="1:5" ht="12">
      <c r="A30" t="s">
        <v>17</v>
      </c>
      <c r="C30" s="3">
        <v>1</v>
      </c>
      <c r="E30" s="3">
        <v>1</v>
      </c>
    </row>
    <row r="31" spans="1:5" ht="12">
      <c r="A31" t="s">
        <v>18</v>
      </c>
      <c r="B31" s="1">
        <f>D10+F10</f>
        <v>1.6166666666666667</v>
      </c>
      <c r="C31" s="3">
        <f>C30*B31</f>
        <v>1.6166666666666667</v>
      </c>
      <c r="D31" s="1">
        <f>E10+F10</f>
        <v>1.6666666666666665</v>
      </c>
      <c r="E31" s="3">
        <f>E30*D31</f>
        <v>1.6666666666666665</v>
      </c>
    </row>
    <row r="32" spans="1:5" ht="12">
      <c r="A32" t="s">
        <v>19</v>
      </c>
      <c r="C32" s="3">
        <f>C30+C31</f>
        <v>2.6166666666666667</v>
      </c>
      <c r="E32" s="3">
        <f>E30+E31</f>
        <v>2.6666666666666665</v>
      </c>
    </row>
    <row r="33" spans="1:5" ht="12">
      <c r="A33" t="s">
        <v>20</v>
      </c>
      <c r="B33" s="1">
        <v>0.3</v>
      </c>
      <c r="C33" s="3">
        <f>C32*B33</f>
        <v>0.785</v>
      </c>
      <c r="D33" s="1">
        <v>0.4</v>
      </c>
      <c r="E33" s="3">
        <f>E32*D33</f>
        <v>1.0666666666666667</v>
      </c>
    </row>
    <row r="34" spans="1:5" ht="12">
      <c r="A34" t="s">
        <v>21</v>
      </c>
      <c r="C34" s="3">
        <f>C32+C33</f>
        <v>3.401666666666667</v>
      </c>
      <c r="E34" s="3">
        <f>E32+E33</f>
        <v>3.7333333333333334</v>
      </c>
    </row>
    <row r="36" spans="1:5" ht="12">
      <c r="A36" t="s">
        <v>37</v>
      </c>
      <c r="C36" s="3">
        <f>C34-C30</f>
        <v>2.401666666666667</v>
      </c>
      <c r="E36" s="3">
        <f>E34-E30</f>
        <v>2.7333333333333334</v>
      </c>
    </row>
    <row r="37" spans="1:5" ht="12">
      <c r="A37" t="s">
        <v>24</v>
      </c>
      <c r="C37" s="7">
        <f>(C34-C30)/C30</f>
        <v>2.401666666666667</v>
      </c>
      <c r="E37" s="7">
        <f>(E34-E30)/E30</f>
        <v>2.7333333333333334</v>
      </c>
    </row>
    <row r="39" ht="12">
      <c r="A39" s="2" t="s">
        <v>25</v>
      </c>
    </row>
    <row r="41" spans="1:3" ht="12">
      <c r="A41" t="s">
        <v>19</v>
      </c>
      <c r="C41" s="3">
        <f>G10</f>
        <v>56</v>
      </c>
    </row>
    <row r="42" spans="1:3" ht="12">
      <c r="A42" t="s">
        <v>20</v>
      </c>
      <c r="B42" s="1">
        <v>0.2</v>
      </c>
      <c r="C42" s="3">
        <f>C41*B42</f>
        <v>11.200000000000001</v>
      </c>
    </row>
    <row r="43" spans="1:3" ht="12">
      <c r="A43" t="s">
        <v>21</v>
      </c>
      <c r="C43" s="3">
        <f>C41+C42</f>
        <v>67.2</v>
      </c>
    </row>
    <row r="44" spans="1:3" ht="12">
      <c r="A44" t="s">
        <v>26</v>
      </c>
      <c r="B44" s="1">
        <v>0.1</v>
      </c>
      <c r="C44" s="3">
        <f>C43*B44</f>
        <v>6.720000000000001</v>
      </c>
    </row>
    <row r="45" spans="1:3" ht="12">
      <c r="A45" t="s">
        <v>27</v>
      </c>
      <c r="C45" s="3">
        <f>C43+C44</f>
        <v>73.92</v>
      </c>
    </row>
    <row r="46" spans="1:3" ht="12">
      <c r="A46" t="s">
        <v>28</v>
      </c>
      <c r="C46" s="3">
        <v>1</v>
      </c>
    </row>
    <row r="47" spans="1:3" ht="12">
      <c r="A47" t="s">
        <v>29</v>
      </c>
      <c r="C47" s="6">
        <f>C45+C46</f>
        <v>74.92</v>
      </c>
    </row>
    <row r="49" spans="1:9" ht="12">
      <c r="A49" s="2" t="s">
        <v>42</v>
      </c>
      <c r="E49" s="2" t="s">
        <v>43</v>
      </c>
      <c r="I49" s="2" t="s">
        <v>44</v>
      </c>
    </row>
    <row r="51" spans="1:11" ht="12">
      <c r="A51" t="s">
        <v>17</v>
      </c>
      <c r="C51" s="3">
        <v>2.5</v>
      </c>
      <c r="E51" t="s">
        <v>17</v>
      </c>
      <c r="G51" s="6">
        <f>G53-G52</f>
        <v>2.207706444759893</v>
      </c>
      <c r="I51" t="s">
        <v>17</v>
      </c>
      <c r="K51" s="18">
        <v>2.4</v>
      </c>
    </row>
    <row r="52" spans="1:11" ht="12">
      <c r="A52" t="s">
        <v>30</v>
      </c>
      <c r="B52" s="1">
        <f>C37</f>
        <v>2.401666666666667</v>
      </c>
      <c r="C52" s="3">
        <f>C51*B52</f>
        <v>6.004166666666667</v>
      </c>
      <c r="E52" t="s">
        <v>30</v>
      </c>
      <c r="F52" s="4">
        <f>C37</f>
        <v>2.401666666666667</v>
      </c>
      <c r="G52" s="3">
        <f>G53*F52/(1+F52)</f>
        <v>5.3021749781650085</v>
      </c>
      <c r="I52" t="s">
        <v>30</v>
      </c>
      <c r="J52" s="19">
        <f>K52/K51</f>
        <v>1.3715415019762847</v>
      </c>
      <c r="K52" s="3">
        <f>K53-K51</f>
        <v>3.291699604743083</v>
      </c>
    </row>
    <row r="53" spans="1:11" ht="12">
      <c r="A53" t="s">
        <v>21</v>
      </c>
      <c r="C53" s="3">
        <f>C51+C52</f>
        <v>8.504166666666666</v>
      </c>
      <c r="E53" t="s">
        <v>21</v>
      </c>
      <c r="G53" s="3">
        <f>G55-G54</f>
        <v>7.509881422924901</v>
      </c>
      <c r="I53" t="s">
        <v>21</v>
      </c>
      <c r="K53" s="3">
        <f>K55-K54</f>
        <v>5.691699604743083</v>
      </c>
    </row>
    <row r="54" spans="1:11" ht="12">
      <c r="A54" t="s">
        <v>31</v>
      </c>
      <c r="B54" s="1">
        <v>0.15</v>
      </c>
      <c r="C54" s="3">
        <f>C53*B54</f>
        <v>1.275625</v>
      </c>
      <c r="E54" t="s">
        <v>31</v>
      </c>
      <c r="F54" s="1">
        <v>0.15</v>
      </c>
      <c r="G54" s="3">
        <f>G55*F54/(1+F54)</f>
        <v>1.1264822134387353</v>
      </c>
      <c r="I54" t="s">
        <v>31</v>
      </c>
      <c r="J54" s="1">
        <v>0.15</v>
      </c>
      <c r="K54" s="3">
        <f>K55*J54/(1+J54)</f>
        <v>0.8537549407114625</v>
      </c>
    </row>
    <row r="55" spans="1:11" ht="12">
      <c r="A55" t="s">
        <v>27</v>
      </c>
      <c r="C55" s="3">
        <f>C53+C54</f>
        <v>9.779791666666666</v>
      </c>
      <c r="E55" t="s">
        <v>27</v>
      </c>
      <c r="G55" s="3">
        <f>G57-G56</f>
        <v>8.636363636363637</v>
      </c>
      <c r="I55" t="s">
        <v>27</v>
      </c>
      <c r="K55" s="3">
        <f>K57-K56</f>
        <v>6.545454545454546</v>
      </c>
    </row>
    <row r="56" spans="1:11" ht="12">
      <c r="A56" t="s">
        <v>26</v>
      </c>
      <c r="B56" s="1">
        <v>0.1</v>
      </c>
      <c r="C56" s="3">
        <f>C55*B56</f>
        <v>0.9779791666666666</v>
      </c>
      <c r="E56" t="s">
        <v>26</v>
      </c>
      <c r="F56" s="1">
        <v>0.1</v>
      </c>
      <c r="G56" s="3">
        <f>G57*F56/(1+F56)</f>
        <v>0.8636363636363636</v>
      </c>
      <c r="I56" t="s">
        <v>26</v>
      </c>
      <c r="J56" s="1">
        <v>0.1</v>
      </c>
      <c r="K56" s="3">
        <f>K57*J56/(1+J56)</f>
        <v>0.6545454545454545</v>
      </c>
    </row>
    <row r="57" spans="1:11" ht="12">
      <c r="A57" t="s">
        <v>32</v>
      </c>
      <c r="C57" s="5">
        <f>C55+C56</f>
        <v>10.757770833333332</v>
      </c>
      <c r="E57" t="s">
        <v>32</v>
      </c>
      <c r="F57" s="1"/>
      <c r="G57" s="3">
        <v>9.5</v>
      </c>
      <c r="I57" t="s">
        <v>32</v>
      </c>
      <c r="J57" s="1"/>
      <c r="K57" s="3">
        <v>7.2</v>
      </c>
    </row>
    <row r="58" ht="12.75" customHeight="1"/>
    <row r="60" ht="12">
      <c r="A60" s="2" t="s">
        <v>33</v>
      </c>
    </row>
    <row r="62" spans="1:3" ht="12">
      <c r="A62" t="s">
        <v>17</v>
      </c>
      <c r="C62" s="3">
        <v>1.5</v>
      </c>
    </row>
    <row r="63" spans="1:3" ht="12">
      <c r="A63" t="s">
        <v>30</v>
      </c>
      <c r="B63" s="4">
        <f>C63/C62</f>
        <v>2.6231884057971016</v>
      </c>
      <c r="C63" s="6">
        <f>C64-C62</f>
        <v>3.9347826086956523</v>
      </c>
    </row>
    <row r="64" spans="1:3" ht="12">
      <c r="A64" t="s">
        <v>21</v>
      </c>
      <c r="C64" s="3">
        <f>C66-C65</f>
        <v>5.434782608695652</v>
      </c>
    </row>
    <row r="65" spans="1:3" ht="12">
      <c r="A65" t="s">
        <v>31</v>
      </c>
      <c r="B65" s="1">
        <v>0.15</v>
      </c>
      <c r="C65" s="3">
        <f>C66*B65/(1+B65)</f>
        <v>0.8152173913043479</v>
      </c>
    </row>
    <row r="66" spans="1:3" ht="12">
      <c r="A66" t="s">
        <v>27</v>
      </c>
      <c r="C66" s="3">
        <f>C68-C67</f>
        <v>6.25</v>
      </c>
    </row>
    <row r="67" spans="1:3" ht="12">
      <c r="A67" t="s">
        <v>26</v>
      </c>
      <c r="B67" s="1">
        <v>0.2</v>
      </c>
      <c r="C67" s="3">
        <f>C68*B67/(1+B67)</f>
        <v>1.25</v>
      </c>
    </row>
    <row r="68" spans="1:3" ht="12">
      <c r="A68" t="s">
        <v>32</v>
      </c>
      <c r="C68" s="3">
        <v>7.5</v>
      </c>
    </row>
  </sheetData>
  <sheetProtection/>
  <mergeCells count="5">
    <mergeCell ref="A1:G1"/>
    <mergeCell ref="D3:G3"/>
    <mergeCell ref="B3:B4"/>
    <mergeCell ref="A3:A4"/>
    <mergeCell ref="A13:G13"/>
  </mergeCells>
  <printOptions/>
  <pageMargins left="0.75" right="0.75" top="1" bottom="1" header="0.4921259845" footer="0.4921259845"/>
  <pageSetup fitToHeight="2" horizontalDpi="600" verticalDpi="600" orientation="portrait" paperSize="9" scale="74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werner holzheu</cp:lastModifiedBy>
  <cp:lastPrinted>2019-11-29T14:40:22Z</cp:lastPrinted>
  <dcterms:created xsi:type="dcterms:W3CDTF">2009-01-04T12:34:51Z</dcterms:created>
  <dcterms:modified xsi:type="dcterms:W3CDTF">2019-11-29T15:01:50Z</dcterms:modified>
  <cp:category/>
  <cp:version/>
  <cp:contentType/>
  <cp:contentStatus/>
</cp:coreProperties>
</file>