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1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cha\Dokumente\Michaela\HLTW\2023-24\5 HHD RWCO\2. Schularbeit\"/>
    </mc:Choice>
  </mc:AlternateContent>
  <xr:revisionPtr revIDLastSave="6" documentId="13_ncr:1_{260FCD5A-08C0-48CB-8000-BD0249627975}" xr6:coauthVersionLast="47" xr6:coauthVersionMax="47" xr10:uidLastSave="{6D59D0CB-8E4B-43C9-BBCA-6B01BA53BB43}"/>
  <bookViews>
    <workbookView xWindow="-110" yWindow="-110" windowWidth="19420" windowHeight="10300" xr2:uid="{152B8B6D-7EEB-46FA-861A-9720167DEFBD}"/>
  </bookViews>
  <sheets>
    <sheet name="Tabelle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41" i="1" l="1"/>
  <c r="F58" i="1"/>
  <c r="E50" i="1"/>
  <c r="D19" i="1"/>
  <c r="E6" i="1"/>
  <c r="C11" i="1" s="1"/>
  <c r="E5" i="1"/>
  <c r="C10" i="1" s="1"/>
  <c r="E4" i="1"/>
  <c r="E27" i="1"/>
  <c r="C42" i="1" s="1"/>
  <c r="E22" i="1"/>
  <c r="E44" i="1" s="1"/>
  <c r="C52" i="1" l="1"/>
  <c r="E51" i="1"/>
  <c r="C53" i="1" s="1"/>
  <c r="C54" i="1" s="1"/>
  <c r="E7" i="1"/>
  <c r="E28" i="1"/>
  <c r="C29" i="1"/>
  <c r="C32" i="1" l="1"/>
  <c r="C55" i="1"/>
  <c r="E55" i="1" s="1"/>
  <c r="E56" i="1" s="1"/>
  <c r="C30" i="1"/>
  <c r="C9" i="1"/>
  <c r="C41" i="1"/>
  <c r="E8" i="1"/>
  <c r="E42" i="1" l="1"/>
  <c r="C33" i="1"/>
  <c r="E33" i="1" s="1"/>
  <c r="E34" i="1"/>
  <c r="C12" i="1"/>
  <c r="C16" i="1" s="1"/>
  <c r="D17" i="1" s="1"/>
  <c r="D21" i="1" l="1"/>
  <c r="E21" i="1" s="1"/>
  <c r="E23" i="1" s="1"/>
  <c r="E43" i="1" l="1"/>
  <c r="E36" i="1"/>
</calcChain>
</file>

<file path=xl/sharedStrings.xml><?xml version="1.0" encoding="utf-8"?>
<sst xmlns="http://schemas.openxmlformats.org/spreadsheetml/2006/main" count="51" uniqueCount="37">
  <si>
    <t>Personalverrechnung durchführen</t>
  </si>
  <si>
    <t>Punkte</t>
  </si>
  <si>
    <t>Bruttogehalt</t>
  </si>
  <si>
    <t>ÜST-GL</t>
  </si>
  <si>
    <t>4050/158= 25,6329 *16</t>
  </si>
  <si>
    <t>ÜST-ZS 50%</t>
  </si>
  <si>
    <t>25,6329*11/2</t>
  </si>
  <si>
    <t>ÜST-ZS 100%</t>
  </si>
  <si>
    <t>25,6329*5</t>
  </si>
  <si>
    <t>- SV</t>
  </si>
  <si>
    <t>- LST</t>
  </si>
  <si>
    <t>Brutto</t>
  </si>
  <si>
    <t>- ÜST-ZS 50%</t>
  </si>
  <si>
    <t>- ÜST-ZS 100%</t>
  </si>
  <si>
    <t>- PP</t>
  </si>
  <si>
    <t>- FB</t>
  </si>
  <si>
    <t>- Gew. Beitr.</t>
  </si>
  <si>
    <t>LST-BMGL</t>
  </si>
  <si>
    <t>40% LST</t>
  </si>
  <si>
    <t>-Abzug</t>
  </si>
  <si>
    <t>-Pendlereuro</t>
  </si>
  <si>
    <t>-FABO</t>
  </si>
  <si>
    <t>LST</t>
  </si>
  <si>
    <t>Auszahlungsbetrag Grundlohn</t>
  </si>
  <si>
    <t>erste Sonderzahlung</t>
  </si>
  <si>
    <t>-SV</t>
  </si>
  <si>
    <t>Auszahlungsbetrag Sonderzahlung</t>
  </si>
  <si>
    <t>Gesamtauszahlungsbetrag</t>
  </si>
  <si>
    <t>Buchungssatz:</t>
  </si>
  <si>
    <t>6 Gehälter</t>
  </si>
  <si>
    <t xml:space="preserve"> / 3 Verb. MA</t>
  </si>
  <si>
    <t>6 Sonderzahlung</t>
  </si>
  <si>
    <t xml:space="preserve"> / 3 Verb. ÖGK</t>
  </si>
  <si>
    <t xml:space="preserve"> / 3 Verb. FA</t>
  </si>
  <si>
    <t xml:space="preserve"> / 3 sonst. Verb.</t>
  </si>
  <si>
    <t>Weihnachtsgeld</t>
  </si>
  <si>
    <t>Auszahlungsbetrag Weihnachtsgeld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</si>
</sst>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€&quot;\ #,##0.00"/>
  </numFmts>
  <fonts count="5">
    <font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u val="double"/>
      <sz val="11"/>
      <color theme="1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49" fontId="0" fillId="0" borderId="0" xfId="0" applyNumberFormat="1"/>
    <xf numFmtId="164" fontId="0" fillId="0" borderId="0" xfId="0" applyNumberFormat="1"/>
    <xf numFmtId="164" fontId="2" fillId="0" borderId="0" xfId="0" applyNumberFormat="1" applyFont="1"/>
    <xf numFmtId="49" fontId="0" fillId="0" borderId="1" xfId="0" applyNumberFormat="1" applyBorder="1"/>
    <xf numFmtId="0" fontId="0" fillId="0" borderId="1" xfId="0" applyBorder="1"/>
    <xf numFmtId="164" fontId="0" fillId="0" borderId="1" xfId="0" applyNumberFormat="1" applyBorder="1"/>
    <xf numFmtId="164" fontId="1" fillId="0" borderId="1" xfId="0" applyNumberFormat="1" applyFont="1" applyBorder="1"/>
    <xf numFmtId="10" fontId="0" fillId="0" borderId="1" xfId="0" applyNumberFormat="1" applyBorder="1"/>
    <xf numFmtId="164" fontId="2" fillId="0" borderId="1" xfId="0" applyNumberFormat="1" applyFont="1" applyBorder="1"/>
    <xf numFmtId="0" fontId="3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49" fontId="4" fillId="0" borderId="0" xfId="0" applyNumberFormat="1" applyFont="1"/>
    <xf numFmtId="9" fontId="0" fillId="0" borderId="1" xfId="0" applyNumberFormat="1" applyBorder="1" applyAlignment="1">
      <alignment horizontal="left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A33D60-6477-40B1-AC6F-B49EC7DA1C63}">
  <dimension ref="A1:F58"/>
  <sheetViews>
    <sheetView tabSelected="1" topLeftCell="A40" workbookViewId="0">
      <selection activeCell="E53" sqref="E53"/>
    </sheetView>
  </sheetViews>
  <sheetFormatPr defaultColWidth="11.42578125" defaultRowHeight="14.45"/>
  <cols>
    <col min="1" max="1" width="10.85546875" style="1"/>
    <col min="3" max="3" width="11.7109375" bestFit="1" customWidth="1"/>
    <col min="4" max="4" width="12.5703125" bestFit="1" customWidth="1"/>
    <col min="5" max="5" width="12" style="2" customWidth="1"/>
    <col min="6" max="6" width="10.85546875" style="10"/>
  </cols>
  <sheetData>
    <row r="1" spans="1:6" ht="18.600000000000001">
      <c r="A1" s="12" t="s">
        <v>0</v>
      </c>
    </row>
    <row r="2" spans="1:6">
      <c r="F2" s="10" t="s">
        <v>1</v>
      </c>
    </row>
    <row r="3" spans="1:6">
      <c r="A3" s="4" t="s">
        <v>2</v>
      </c>
      <c r="B3" s="5"/>
      <c r="C3" s="5"/>
      <c r="D3" s="5"/>
      <c r="E3" s="6">
        <v>4050</v>
      </c>
    </row>
    <row r="4" spans="1:6">
      <c r="A4" s="4" t="s">
        <v>3</v>
      </c>
      <c r="B4" s="5" t="s">
        <v>4</v>
      </c>
      <c r="C4" s="5"/>
      <c r="D4" s="5"/>
      <c r="E4" s="6">
        <f>E3/158*16</f>
        <v>410.12658227848101</v>
      </c>
      <c r="F4" s="10">
        <v>1</v>
      </c>
    </row>
    <row r="5" spans="1:6">
      <c r="A5" s="4" t="s">
        <v>5</v>
      </c>
      <c r="B5" s="5" t="s">
        <v>6</v>
      </c>
      <c r="C5" s="5"/>
      <c r="D5" s="5"/>
      <c r="E5" s="6">
        <f>4050/158/2*11</f>
        <v>140.98101265822785</v>
      </c>
      <c r="F5" s="10">
        <v>1</v>
      </c>
    </row>
    <row r="6" spans="1:6">
      <c r="A6" s="4" t="s">
        <v>7</v>
      </c>
      <c r="B6" s="5" t="s">
        <v>8</v>
      </c>
      <c r="C6" s="5"/>
      <c r="D6" s="5"/>
      <c r="E6" s="7">
        <f>E3/158*5</f>
        <v>128.1645569620253</v>
      </c>
      <c r="F6" s="10">
        <v>1</v>
      </c>
    </row>
    <row r="7" spans="1:6">
      <c r="A7" s="4"/>
      <c r="B7" s="5"/>
      <c r="C7" s="5"/>
      <c r="D7" s="5"/>
      <c r="E7" s="6">
        <f>SUM(E3:E6)</f>
        <v>4729.2721518987337</v>
      </c>
    </row>
    <row r="8" spans="1:6">
      <c r="A8" s="4" t="s">
        <v>9</v>
      </c>
      <c r="B8" s="8">
        <v>0.1807</v>
      </c>
      <c r="C8" s="5"/>
      <c r="D8" s="5"/>
      <c r="E8" s="6">
        <f>E7*B8</f>
        <v>854.57947784810119</v>
      </c>
      <c r="F8" s="10">
        <v>1</v>
      </c>
    </row>
    <row r="9" spans="1:6">
      <c r="A9" s="4" t="s">
        <v>10</v>
      </c>
      <c r="B9" s="4" t="s">
        <v>11</v>
      </c>
      <c r="C9" s="6">
        <f>E7</f>
        <v>4729.2721518987337</v>
      </c>
      <c r="D9" s="6"/>
      <c r="E9" s="6"/>
    </row>
    <row r="10" spans="1:6">
      <c r="A10" s="4"/>
      <c r="B10" s="4" t="s">
        <v>12</v>
      </c>
      <c r="C10" s="6">
        <f>E5</f>
        <v>140.98101265822785</v>
      </c>
      <c r="D10" s="6"/>
      <c r="E10" s="6"/>
      <c r="F10" s="10">
        <v>1</v>
      </c>
    </row>
    <row r="11" spans="1:6">
      <c r="A11" s="4"/>
      <c r="B11" s="4" t="s">
        <v>13</v>
      </c>
      <c r="C11" s="6">
        <f>E6</f>
        <v>128.1645569620253</v>
      </c>
      <c r="D11" s="6"/>
      <c r="E11" s="6"/>
      <c r="F11" s="10">
        <v>1</v>
      </c>
    </row>
    <row r="12" spans="1:6">
      <c r="A12" s="4"/>
      <c r="B12" s="4" t="s">
        <v>9</v>
      </c>
      <c r="C12" s="6">
        <f>E8</f>
        <v>854.57947784810119</v>
      </c>
      <c r="D12" s="6"/>
      <c r="E12" s="6"/>
      <c r="F12" s="10">
        <v>1</v>
      </c>
    </row>
    <row r="13" spans="1:6">
      <c r="A13" s="4"/>
      <c r="B13" s="4" t="s">
        <v>14</v>
      </c>
      <c r="C13" s="6">
        <v>214</v>
      </c>
      <c r="D13" s="6"/>
      <c r="E13" s="6"/>
      <c r="F13" s="10">
        <v>1</v>
      </c>
    </row>
    <row r="14" spans="1:6">
      <c r="A14" s="4"/>
      <c r="B14" s="4" t="s">
        <v>15</v>
      </c>
      <c r="C14" s="6">
        <v>75</v>
      </c>
      <c r="D14" s="6"/>
      <c r="E14" s="6"/>
      <c r="F14" s="10">
        <v>1</v>
      </c>
    </row>
    <row r="15" spans="1:6">
      <c r="A15" s="4"/>
      <c r="B15" s="4" t="s">
        <v>16</v>
      </c>
      <c r="C15" s="6">
        <v>38.700000000000003</v>
      </c>
      <c r="D15" s="6"/>
      <c r="E15" s="6"/>
      <c r="F15" s="10">
        <v>1</v>
      </c>
    </row>
    <row r="16" spans="1:6">
      <c r="A16" s="4"/>
      <c r="B16" s="4" t="s">
        <v>17</v>
      </c>
      <c r="C16" s="6">
        <f>C9-SUM(C10:C15)</f>
        <v>3277.8471044303797</v>
      </c>
      <c r="D16" s="6"/>
      <c r="E16" s="6"/>
    </row>
    <row r="17" spans="1:6">
      <c r="A17" s="4"/>
      <c r="B17" s="4" t="s">
        <v>18</v>
      </c>
      <c r="C17" s="6"/>
      <c r="D17" s="6">
        <f>C16/100*40</f>
        <v>1311.1388417721519</v>
      </c>
      <c r="E17" s="6"/>
      <c r="F17" s="10">
        <v>1</v>
      </c>
    </row>
    <row r="18" spans="1:6">
      <c r="A18" s="4"/>
      <c r="B18" s="4"/>
      <c r="C18" s="4" t="s">
        <v>19</v>
      </c>
      <c r="D18" s="6">
        <v>765.34</v>
      </c>
      <c r="E18" s="6"/>
      <c r="F18" s="10">
        <v>1</v>
      </c>
    </row>
    <row r="19" spans="1:6">
      <c r="A19" s="4"/>
      <c r="B19" s="4"/>
      <c r="C19" s="4" t="s">
        <v>20</v>
      </c>
      <c r="D19" s="6">
        <f>53*2/12</f>
        <v>8.8333333333333339</v>
      </c>
      <c r="E19" s="6"/>
      <c r="F19" s="10">
        <v>1</v>
      </c>
    </row>
    <row r="20" spans="1:6">
      <c r="A20" s="4"/>
      <c r="B20" s="4"/>
      <c r="C20" s="4" t="s">
        <v>21</v>
      </c>
      <c r="D20" s="6">
        <v>166.68</v>
      </c>
      <c r="E20" s="6"/>
      <c r="F20" s="10">
        <v>1</v>
      </c>
    </row>
    <row r="21" spans="1:6">
      <c r="A21" s="4"/>
      <c r="B21" s="4"/>
      <c r="C21" s="4" t="s">
        <v>22</v>
      </c>
      <c r="D21" s="6">
        <f>D17-D18-D19-D20</f>
        <v>370.28550843881845</v>
      </c>
      <c r="E21" s="6">
        <f>D21</f>
        <v>370.28550843881845</v>
      </c>
      <c r="F21" s="10">
        <v>1</v>
      </c>
    </row>
    <row r="22" spans="1:6">
      <c r="A22" s="4" t="s">
        <v>16</v>
      </c>
      <c r="B22" s="5"/>
      <c r="C22" s="4"/>
      <c r="D22" s="6"/>
      <c r="E22" s="6">
        <f>C15</f>
        <v>38.700000000000003</v>
      </c>
      <c r="F22" s="10">
        <v>1</v>
      </c>
    </row>
    <row r="23" spans="1:6">
      <c r="A23" s="4" t="s">
        <v>23</v>
      </c>
      <c r="B23" s="5"/>
      <c r="C23" s="4"/>
      <c r="D23" s="5"/>
      <c r="E23" s="9">
        <f>E7-E8-E21-E22</f>
        <v>3465.7071656118142</v>
      </c>
    </row>
    <row r="25" spans="1:6">
      <c r="A25" s="1" t="s">
        <v>24</v>
      </c>
    </row>
    <row r="27" spans="1:6">
      <c r="A27" s="4" t="s">
        <v>2</v>
      </c>
      <c r="B27" s="5"/>
      <c r="C27" s="5"/>
      <c r="D27" s="5"/>
      <c r="E27" s="6">
        <f>E3</f>
        <v>4050</v>
      </c>
    </row>
    <row r="28" spans="1:6">
      <c r="A28" s="4" t="s">
        <v>9</v>
      </c>
      <c r="B28" s="8">
        <v>0.17069999999999999</v>
      </c>
      <c r="C28" s="5"/>
      <c r="D28" s="5"/>
      <c r="E28" s="6">
        <f>E27*B28</f>
        <v>691.33499999999992</v>
      </c>
      <c r="F28" s="10">
        <v>1</v>
      </c>
    </row>
    <row r="29" spans="1:6">
      <c r="A29" s="4" t="s">
        <v>10</v>
      </c>
      <c r="B29" s="5" t="s">
        <v>11</v>
      </c>
      <c r="C29" s="6">
        <f>E27</f>
        <v>4050</v>
      </c>
      <c r="D29" s="5"/>
      <c r="E29" s="6"/>
    </row>
    <row r="30" spans="1:6">
      <c r="A30" s="4"/>
      <c r="B30" s="4" t="s">
        <v>25</v>
      </c>
      <c r="C30" s="6">
        <f>E28</f>
        <v>691.33499999999992</v>
      </c>
      <c r="D30" s="5"/>
      <c r="E30" s="6"/>
      <c r="F30" s="10">
        <v>1</v>
      </c>
    </row>
    <row r="31" spans="1:6">
      <c r="A31" s="4"/>
      <c r="B31" s="4" t="s">
        <v>15</v>
      </c>
      <c r="C31" s="7">
        <v>620</v>
      </c>
      <c r="D31" s="5"/>
      <c r="E31" s="6"/>
      <c r="F31" s="10">
        <v>1</v>
      </c>
    </row>
    <row r="32" spans="1:6">
      <c r="A32" s="4"/>
      <c r="B32" s="5" t="s">
        <v>17</v>
      </c>
      <c r="C32" s="6">
        <f>C29-C30-C31</f>
        <v>2738.665</v>
      </c>
      <c r="D32" s="5"/>
      <c r="E32" s="6"/>
    </row>
    <row r="33" spans="1:6">
      <c r="A33" s="4"/>
      <c r="B33" s="13">
        <v>0.06</v>
      </c>
      <c r="C33" s="6">
        <f>C32*B33</f>
        <v>164.31989999999999</v>
      </c>
      <c r="D33" s="5"/>
      <c r="E33" s="7">
        <f>C33</f>
        <v>164.31989999999999</v>
      </c>
      <c r="F33" s="10">
        <v>1</v>
      </c>
    </row>
    <row r="34" spans="1:6">
      <c r="A34" s="4" t="s">
        <v>26</v>
      </c>
      <c r="B34" s="5"/>
      <c r="C34" s="5"/>
      <c r="D34" s="5"/>
      <c r="E34" s="9">
        <f>E27-E28-E33</f>
        <v>3194.3451</v>
      </c>
    </row>
    <row r="36" spans="1:6">
      <c r="A36" s="1" t="s">
        <v>27</v>
      </c>
      <c r="E36" s="3">
        <f>E23+E34</f>
        <v>6660.0522656118137</v>
      </c>
      <c r="F36" s="10">
        <v>1</v>
      </c>
    </row>
    <row r="39" spans="1:6">
      <c r="A39" s="1" t="s">
        <v>28</v>
      </c>
    </row>
    <row r="41" spans="1:6">
      <c r="A41" s="1" t="s">
        <v>29</v>
      </c>
      <c r="C41" s="2">
        <f>E7</f>
        <v>4729.2721518987337</v>
      </c>
      <c r="D41" s="1" t="s">
        <v>30</v>
      </c>
      <c r="E41" s="2">
        <f>E36</f>
        <v>6660.0522656118137</v>
      </c>
      <c r="F41" s="11">
        <v>2</v>
      </c>
    </row>
    <row r="42" spans="1:6">
      <c r="A42" s="1" t="s">
        <v>31</v>
      </c>
      <c r="C42" s="2">
        <f>E27</f>
        <v>4050</v>
      </c>
      <c r="D42" s="1" t="s">
        <v>32</v>
      </c>
      <c r="E42" s="2">
        <f>E8+E28</f>
        <v>1545.9144778481011</v>
      </c>
      <c r="F42" s="10">
        <v>2</v>
      </c>
    </row>
    <row r="43" spans="1:6">
      <c r="D43" s="1" t="s">
        <v>33</v>
      </c>
      <c r="E43" s="2">
        <f>E33+E21</f>
        <v>534.60540843881847</v>
      </c>
      <c r="F43" s="10">
        <v>1</v>
      </c>
    </row>
    <row r="44" spans="1:6">
      <c r="D44" s="1" t="s">
        <v>34</v>
      </c>
      <c r="E44" s="2">
        <f>E22</f>
        <v>38.700000000000003</v>
      </c>
      <c r="F44" s="10">
        <v>1</v>
      </c>
    </row>
    <row r="46" spans="1:6">
      <c r="C46" s="2"/>
    </row>
    <row r="48" spans="1:6">
      <c r="A48" s="1" t="s">
        <v>35</v>
      </c>
    </row>
    <row r="50" spans="1:6">
      <c r="A50" s="4" t="s">
        <v>2</v>
      </c>
      <c r="B50" s="5"/>
      <c r="C50" s="5"/>
      <c r="D50" s="5"/>
      <c r="E50" s="6">
        <f>E3</f>
        <v>4050</v>
      </c>
    </row>
    <row r="51" spans="1:6">
      <c r="A51" s="4" t="s">
        <v>9</v>
      </c>
      <c r="B51" s="8">
        <v>0.17069999999999999</v>
      </c>
      <c r="C51" s="5"/>
      <c r="D51" s="5"/>
      <c r="E51" s="6">
        <f>E50*B51</f>
        <v>691.33499999999992</v>
      </c>
      <c r="F51" s="10">
        <v>1</v>
      </c>
    </row>
    <row r="52" spans="1:6">
      <c r="A52" s="4" t="s">
        <v>10</v>
      </c>
      <c r="B52" s="5" t="s">
        <v>11</v>
      </c>
      <c r="C52" s="6">
        <f>E50</f>
        <v>4050</v>
      </c>
      <c r="D52" s="5"/>
      <c r="E52" s="6"/>
    </row>
    <row r="53" spans="1:6">
      <c r="A53" s="4"/>
      <c r="B53" s="4" t="s">
        <v>25</v>
      </c>
      <c r="C53" s="6">
        <f>E51</f>
        <v>691.33499999999992</v>
      </c>
      <c r="D53" s="5"/>
      <c r="E53" s="6"/>
      <c r="F53" s="10">
        <v>1</v>
      </c>
    </row>
    <row r="54" spans="1:6">
      <c r="A54" s="4"/>
      <c r="B54" s="5" t="s">
        <v>17</v>
      </c>
      <c r="C54" s="6">
        <f>C52-C53</f>
        <v>3358.665</v>
      </c>
      <c r="D54" s="5"/>
      <c r="E54" s="6"/>
    </row>
    <row r="55" spans="1:6">
      <c r="A55" s="4"/>
      <c r="B55" s="13">
        <v>0.06</v>
      </c>
      <c r="C55" s="6">
        <f>C54*B55</f>
        <v>201.51989999999998</v>
      </c>
      <c r="D55" s="5"/>
      <c r="E55" s="7">
        <f>C55</f>
        <v>201.51989999999998</v>
      </c>
      <c r="F55" s="10">
        <v>1</v>
      </c>
    </row>
    <row r="56" spans="1:6">
      <c r="A56" s="4" t="s">
        <v>36</v>
      </c>
      <c r="B56" s="5"/>
      <c r="C56" s="5"/>
      <c r="D56" s="5"/>
      <c r="E56" s="9">
        <f>E50-E51-E55</f>
        <v>3157.1451000000002</v>
      </c>
    </row>
    <row r="58" spans="1:6">
      <c r="F58" s="10">
        <f>SUM(F2:F57)</f>
        <v>30</v>
      </c>
    </row>
  </sheetData>
  <pageMargins left="0.7" right="0.7" top="0.78740157499999996" bottom="0.78740157499999996" header="0.3" footer="0.3"/>
  <pageSetup paperSize="9" orientation="portrait" horizontalDpi="4294967293" verticalDpi="4294967293" r:id="rId1"/>
  <rowBreaks count="1" manualBreakCount="1">
    <brk id="45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C54D2AE4A90624458E29B8A97CA2CC10" ma:contentTypeVersion="4" ma:contentTypeDescription="Ein neues Dokument erstellen." ma:contentTypeScope="" ma:versionID="b42dc3a3e6e05260772371818aada827">
  <xsd:schema xmlns:xsd="http://www.w3.org/2001/XMLSchema" xmlns:xs="http://www.w3.org/2001/XMLSchema" xmlns:p="http://schemas.microsoft.com/office/2006/metadata/properties" xmlns:ns2="9a94b8ac-2d2d-4f1d-a207-e990815a9e8f" targetNamespace="http://schemas.microsoft.com/office/2006/metadata/properties" ma:root="true" ma:fieldsID="4722f57f545705ed488c8724b5a517d0" ns2:_="">
    <xsd:import namespace="9a94b8ac-2d2d-4f1d-a207-e990815a9e8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a94b8ac-2d2d-4f1d-a207-e990815a9e8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1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3478098-B4E4-4856-AFB6-95BF83DD5699}"/>
</file>

<file path=customXml/itemProps2.xml><?xml version="1.0" encoding="utf-8"?>
<ds:datastoreItem xmlns:ds="http://schemas.openxmlformats.org/officeDocument/2006/customXml" ds:itemID="{56F0C157-9C1D-4F97-B269-FB4379E79205}"/>
</file>

<file path=customXml/itemProps3.xml><?xml version="1.0" encoding="utf-8"?>
<ds:datastoreItem xmlns:ds="http://schemas.openxmlformats.org/officeDocument/2006/customXml" ds:itemID="{4A5A7F92-173D-40C0-8E99-15BE9FD11D2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Michaela Gerstbach</dc:creator>
  <cp:keywords/>
  <dc:description/>
  <cp:lastModifiedBy>GERSTBACH Michaela</cp:lastModifiedBy>
  <cp:revision/>
  <dcterms:created xsi:type="dcterms:W3CDTF">2023-06-27T06:48:20Z</dcterms:created>
  <dcterms:modified xsi:type="dcterms:W3CDTF">2024-01-22T12:58:06Z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0x010100C54D2AE4A90624458E29B8A97CA2CC10</vt:lpwstr>
  </property>
</Properties>
</file>